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16b1f8e5353871d/Документы/Price Lists/"/>
    </mc:Choice>
  </mc:AlternateContent>
  <xr:revisionPtr revIDLastSave="2" documentId="8_{F2E92C43-E1D0-451C-9611-F79FC9F8F2B2}" xr6:coauthVersionLast="47" xr6:coauthVersionMax="47" xr10:uidLastSave="{057CFF35-2913-42FA-9678-6C798813DC30}"/>
  <bookViews>
    <workbookView xWindow="-108" yWindow="-108" windowWidth="23256" windowHeight="12456" xr2:uid="{E111E431-6BA2-4190-9363-C7CD0A7532BD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1" l="1"/>
  <c r="N19" i="1"/>
  <c r="M19" i="1"/>
  <c r="J19" i="1"/>
  <c r="I19" i="1"/>
  <c r="H19" i="1"/>
  <c r="O17" i="1"/>
  <c r="N17" i="1"/>
  <c r="M17" i="1"/>
  <c r="I17" i="1"/>
  <c r="J17" i="1" s="1"/>
  <c r="O12" i="1"/>
  <c r="N12" i="1"/>
  <c r="M12" i="1"/>
  <c r="I12" i="1"/>
  <c r="H12" i="1" s="1"/>
  <c r="O10" i="1"/>
  <c r="N10" i="1"/>
  <c r="M10" i="1"/>
  <c r="I10" i="1"/>
  <c r="J10" i="1" s="1"/>
  <c r="H10" i="1"/>
  <c r="M11" i="1"/>
  <c r="M13" i="1"/>
  <c r="M14" i="1"/>
  <c r="M15" i="1"/>
  <c r="M16" i="1"/>
  <c r="M18" i="1"/>
  <c r="M20" i="1"/>
  <c r="M21" i="1"/>
  <c r="M22" i="1"/>
  <c r="M23" i="1"/>
  <c r="M24" i="1"/>
  <c r="M25" i="1"/>
  <c r="M26" i="1"/>
  <c r="M27" i="1"/>
  <c r="M28" i="1"/>
  <c r="M9" i="1"/>
  <c r="I11" i="1"/>
  <c r="I13" i="1"/>
  <c r="I14" i="1"/>
  <c r="I15" i="1"/>
  <c r="I16" i="1"/>
  <c r="I18" i="1"/>
  <c r="I20" i="1"/>
  <c r="I21" i="1"/>
  <c r="I23" i="1"/>
  <c r="I24" i="1"/>
  <c r="I25" i="1"/>
  <c r="I26" i="1"/>
  <c r="I27" i="1"/>
  <c r="I28" i="1"/>
  <c r="I22" i="1"/>
  <c r="I9" i="1"/>
  <c r="H17" i="1" l="1"/>
  <c r="J12" i="1"/>
  <c r="O28" i="1"/>
  <c r="N28" i="1"/>
  <c r="O16" i="1"/>
  <c r="N16" i="1"/>
  <c r="J16" i="1"/>
  <c r="O15" i="1"/>
  <c r="N15" i="1"/>
  <c r="O25" i="1"/>
  <c r="O26" i="1"/>
  <c r="O27" i="1"/>
  <c r="N25" i="1"/>
  <c r="N26" i="1"/>
  <c r="N27" i="1"/>
  <c r="J27" i="1"/>
  <c r="J28" i="1" l="1"/>
  <c r="H16" i="1"/>
  <c r="H27" i="1"/>
  <c r="H28" i="1" l="1"/>
  <c r="J15" i="1"/>
  <c r="H15" i="1"/>
  <c r="N13" i="1"/>
  <c r="O13" i="1"/>
  <c r="N14" i="1"/>
  <c r="O14" i="1"/>
  <c r="J22" i="1"/>
  <c r="N22" i="1"/>
  <c r="O22" i="1"/>
  <c r="H14" i="1" l="1"/>
  <c r="H13" i="1"/>
  <c r="J13" i="1"/>
  <c r="H22" i="1"/>
  <c r="H25" i="1"/>
  <c r="H24" i="1"/>
  <c r="H20" i="1"/>
  <c r="H18" i="1"/>
  <c r="H11" i="1"/>
  <c r="N23" i="1"/>
  <c r="O23" i="1"/>
  <c r="N24" i="1"/>
  <c r="O24" i="1"/>
  <c r="N21" i="1"/>
  <c r="O21" i="1"/>
  <c r="J14" i="1" l="1"/>
  <c r="H23" i="1"/>
  <c r="H21" i="1"/>
  <c r="J23" i="1" l="1"/>
  <c r="J21" i="1"/>
  <c r="O20" i="1"/>
  <c r="N20" i="1"/>
  <c r="O18" i="1"/>
  <c r="N18" i="1"/>
  <c r="O11" i="1"/>
  <c r="N11" i="1"/>
  <c r="O9" i="1"/>
  <c r="N9" i="1"/>
  <c r="H9" i="1" l="1"/>
  <c r="J9" i="1"/>
  <c r="J26" i="1" l="1"/>
  <c r="J25" i="1"/>
  <c r="J24" i="1"/>
  <c r="H26" i="1" l="1"/>
  <c r="J20" i="1" l="1"/>
  <c r="J18" i="1"/>
  <c r="J11" i="1"/>
</calcChain>
</file>

<file path=xl/sharedStrings.xml><?xml version="1.0" encoding="utf-8"?>
<sst xmlns="http://schemas.openxmlformats.org/spreadsheetml/2006/main" count="139" uniqueCount="72">
  <si>
    <t>Наименование продукта</t>
  </si>
  <si>
    <t>Вид материала</t>
  </si>
  <si>
    <t>Упаковка</t>
  </si>
  <si>
    <r>
      <t xml:space="preserve">Цена </t>
    </r>
    <r>
      <rPr>
        <b/>
        <sz val="12"/>
        <color indexed="10"/>
        <rFont val="Arial Narrow"/>
        <family val="2"/>
        <charset val="204"/>
      </rPr>
      <t>с</t>
    </r>
    <r>
      <rPr>
        <b/>
        <sz val="12"/>
        <color indexed="8"/>
        <rFont val="Arial Narrow"/>
        <family val="2"/>
        <charset val="204"/>
      </rPr>
      <t xml:space="preserve"> </t>
    </r>
    <r>
      <rPr>
        <b/>
        <sz val="12"/>
        <color indexed="10"/>
        <rFont val="Arial Narrow"/>
        <family val="2"/>
        <charset val="204"/>
      </rPr>
      <t>НДС</t>
    </r>
    <r>
      <rPr>
        <b/>
        <sz val="12"/>
        <color indexed="8"/>
        <rFont val="Arial Narrow"/>
        <family val="2"/>
        <charset val="204"/>
      </rPr>
      <t xml:space="preserve"> за единицу измерения</t>
    </r>
  </si>
  <si>
    <t>Кол-во единиц товара</t>
  </si>
  <si>
    <t>Сумма заказа с НДС</t>
  </si>
  <si>
    <t>Итого вес брутто (кг)</t>
  </si>
  <si>
    <t>Итого паллет</t>
  </si>
  <si>
    <t>Количество упаковок на паллете, шт.</t>
  </si>
  <si>
    <t>Вес одного паллето-места (без палеты), кг.</t>
  </si>
  <si>
    <t>Норма загрузки авто (20 т.) шт.</t>
  </si>
  <si>
    <t>Краткое описание продукта</t>
  </si>
  <si>
    <t>к-во</t>
  </si>
  <si>
    <t>ед.</t>
  </si>
  <si>
    <t>вид упаковки</t>
  </si>
  <si>
    <t>клей</t>
  </si>
  <si>
    <t>25</t>
  </si>
  <si>
    <t>кг</t>
  </si>
  <si>
    <t>Мешок</t>
  </si>
  <si>
    <t>№</t>
  </si>
  <si>
    <t>клей- армировка СФТК</t>
  </si>
  <si>
    <t>декоративная штукатурка</t>
  </si>
  <si>
    <r>
      <t xml:space="preserve">Цена </t>
    </r>
    <r>
      <rPr>
        <b/>
        <sz val="12"/>
        <color indexed="10"/>
        <rFont val="Arial Narrow"/>
        <family val="2"/>
        <charset val="204"/>
      </rPr>
      <t>БЕЗ</t>
    </r>
    <r>
      <rPr>
        <b/>
        <sz val="12"/>
        <color indexed="8"/>
        <rFont val="Arial Narrow"/>
        <family val="2"/>
        <charset val="204"/>
      </rPr>
      <t xml:space="preserve"> </t>
    </r>
    <r>
      <rPr>
        <b/>
        <sz val="12"/>
        <rFont val="Arial Narrow"/>
        <family val="2"/>
        <charset val="204"/>
      </rPr>
      <t xml:space="preserve">учета </t>
    </r>
    <r>
      <rPr>
        <b/>
        <sz val="12"/>
        <color rgb="FFFF0000"/>
        <rFont val="Arial Narrow"/>
        <family val="2"/>
        <charset val="204"/>
      </rPr>
      <t>НДС</t>
    </r>
    <r>
      <rPr>
        <b/>
        <sz val="12"/>
        <color indexed="8"/>
        <rFont val="Arial Narrow"/>
        <family val="2"/>
        <charset val="204"/>
      </rPr>
      <t xml:space="preserve"> за ед. изм.</t>
    </r>
  </si>
  <si>
    <r>
      <t xml:space="preserve">Цена </t>
    </r>
    <r>
      <rPr>
        <b/>
        <sz val="12"/>
        <color indexed="10"/>
        <rFont val="Arial Narrow"/>
        <family val="2"/>
        <charset val="204"/>
      </rPr>
      <t>с НДС</t>
    </r>
    <r>
      <rPr>
        <b/>
        <sz val="12"/>
        <color indexed="8"/>
        <rFont val="Arial Narrow"/>
        <family val="2"/>
        <charset val="204"/>
      </rPr>
      <t xml:space="preserve"> за </t>
    </r>
    <r>
      <rPr>
        <b/>
        <sz val="12"/>
        <color indexed="10"/>
        <rFont val="Arial Narrow"/>
        <family val="2"/>
        <charset val="204"/>
      </rPr>
      <t xml:space="preserve">1м² </t>
    </r>
  </si>
  <si>
    <t>Грунтовки</t>
  </si>
  <si>
    <t>0,04 - 0,07</t>
  </si>
  <si>
    <t>Ведро</t>
  </si>
  <si>
    <t>Клеевой состав DeRock DF100</t>
  </si>
  <si>
    <t>Штукатурка DeRock DFK 1.5</t>
  </si>
  <si>
    <t>Штукатурка DeRock DFK 2.0</t>
  </si>
  <si>
    <t xml:space="preserve">Грунтовка глубокого проникновения DeRock DG-15  концентрат </t>
  </si>
  <si>
    <t>Универсальная водорастворимая грунтовка - концентрат на основе акрилата с модифицирующими добавками. Глубоко проникает, хорошо укрепляет основание.</t>
  </si>
  <si>
    <r>
      <t xml:space="preserve">Клей </t>
    </r>
    <r>
      <rPr>
        <b/>
        <sz val="14"/>
        <rFont val="Arial Narrow"/>
        <family val="2"/>
        <charset val="204"/>
      </rPr>
      <t>DeRock DK 18 Basic</t>
    </r>
  </si>
  <si>
    <r>
      <t xml:space="preserve">Клей </t>
    </r>
    <r>
      <rPr>
        <b/>
        <sz val="14"/>
        <rFont val="Arial Narrow"/>
        <family val="2"/>
        <charset val="204"/>
      </rPr>
      <t>DeRock DK 20 Basic Plus</t>
    </r>
  </si>
  <si>
    <r>
      <t xml:space="preserve">Клей </t>
    </r>
    <r>
      <rPr>
        <b/>
        <sz val="14"/>
        <rFont val="Arial Narrow"/>
        <family val="2"/>
        <charset val="204"/>
      </rPr>
      <t>DeRock DK 22 Flex</t>
    </r>
  </si>
  <si>
    <r>
      <t xml:space="preserve">Клей </t>
    </r>
    <r>
      <rPr>
        <b/>
        <sz val="14"/>
        <rFont val="Arial Narrow"/>
        <family val="2"/>
        <charset val="204"/>
      </rPr>
      <t>DeRock DK 24 Super Flex</t>
    </r>
  </si>
  <si>
    <t>24</t>
  </si>
  <si>
    <t>Грунтовка адгезионная DeRock DG-4 белая</t>
  </si>
  <si>
    <t>Клей для керамической плитки, для внутренних работ.</t>
  </si>
  <si>
    <t>Клей минеральный для приклеивания теплоизоляционных плит из пенополистирола и минеральной ваты</t>
  </si>
  <si>
    <t>Клей минеральный для создания армированного базового штукатурного слоя на поверхности теплоизоляционных плит, а также для приклеивания теплоизоляционных плит</t>
  </si>
  <si>
    <t>Сухая минеральная штукатурка на основе белого цемента с шероховатой структурой (камешковая) для наружних и внутренних работ</t>
  </si>
  <si>
    <t>Органическая адгезионная грунтовка с наполнителем (кварцевый песок) для последующего нанесения
органических и силиконовых покрытий</t>
  </si>
  <si>
    <t>Минеральный эластичный раствор усиленный микроволокнами для укладки клинкерной и керамической  плитки, плит из природного камня и стеклянной мозаики</t>
  </si>
  <si>
    <t>Минеральный пластичный раствор усиленный микроволокнами для любых видов плитки, для "теплых полов".</t>
  </si>
  <si>
    <t>Минеральный раствор для керамогранита и керамической плитки, для стен и пола.</t>
  </si>
  <si>
    <t>0,19-0,35</t>
  </si>
  <si>
    <r>
      <t xml:space="preserve">минеральный клеящий и армирующий раствор для органических и минеральных неэластичных оснований. Высокая клеящая и армирующая сила, усилен микроволокнами. Низкий расход, </t>
    </r>
    <r>
      <rPr>
        <u/>
        <sz val="12"/>
        <color rgb="FF000000"/>
        <rFont val="Arial Narrow"/>
        <family val="2"/>
        <charset val="204"/>
      </rPr>
      <t>натурально-белый цвет</t>
    </r>
    <r>
      <rPr>
        <sz val="12"/>
        <color indexed="8"/>
        <rFont val="Arial Narrow"/>
        <family val="2"/>
        <charset val="204"/>
      </rPr>
      <t>.</t>
    </r>
  </si>
  <si>
    <t>клей минеральный эластичный  для создания базового слоя и приклеивания теплоизоляционных плит на нестабильные основания</t>
  </si>
  <si>
    <t>Клеевой и армирующий состав DeRock DF211 (S11)</t>
  </si>
  <si>
    <t>Клеевой и армирующий состав DeRock DF300 (белый)</t>
  </si>
  <si>
    <r>
      <t xml:space="preserve">Краска </t>
    </r>
    <r>
      <rPr>
        <b/>
        <sz val="14"/>
        <rFont val="Arial Narrow"/>
        <family val="2"/>
        <charset val="204"/>
      </rPr>
      <t>DeRock DP 40</t>
    </r>
  </si>
  <si>
    <t>литры</t>
  </si>
  <si>
    <t>краска</t>
  </si>
  <si>
    <t>0,16 - 0,25</t>
  </si>
  <si>
    <t>Расход кг,л /м2</t>
  </si>
  <si>
    <t xml:space="preserve">фасадная матовая  краска на основе полимерных смол с высокой паропроницаемостью. </t>
  </si>
  <si>
    <t>Штукатурка DeRock DFR 1.5</t>
  </si>
  <si>
    <t>Штукатурка DeRock DFR 2.0</t>
  </si>
  <si>
    <t>Сухая минеральная штукатурка на основе белого цемента - бороздчатая структура ("короед") для наружних и внутренних работ</t>
  </si>
  <si>
    <r>
      <t xml:space="preserve">Краска </t>
    </r>
    <r>
      <rPr>
        <b/>
        <sz val="14"/>
        <rFont val="Arial Narrow"/>
        <family val="2"/>
        <charset val="204"/>
      </rPr>
      <t>DeRock DP 50</t>
    </r>
    <r>
      <rPr>
        <b/>
        <sz val="12"/>
        <color indexed="8"/>
        <rFont val="Arial Narrow"/>
        <family val="2"/>
        <charset val="204"/>
      </rPr>
      <t xml:space="preserve"> (SILICON)</t>
    </r>
  </si>
  <si>
    <t>фасадная матовая краска на основе полимерных смол с высокой паропроницаемостью. С содержанием силикона</t>
  </si>
  <si>
    <r>
      <t xml:space="preserve">Цена </t>
    </r>
    <r>
      <rPr>
        <b/>
        <sz val="12"/>
        <color indexed="10"/>
        <rFont val="Arial Narrow"/>
        <family val="2"/>
        <charset val="204"/>
      </rPr>
      <t>с НДС</t>
    </r>
    <r>
      <rPr>
        <b/>
        <sz val="12"/>
        <color indexed="8"/>
        <rFont val="Arial Narrow"/>
        <family val="2"/>
        <charset val="204"/>
      </rPr>
      <t xml:space="preserve"> за </t>
    </r>
    <r>
      <rPr>
        <b/>
        <sz val="12"/>
        <rFont val="Arial Narrow"/>
        <family val="2"/>
        <charset val="204"/>
      </rPr>
      <t>упаковку</t>
    </r>
    <r>
      <rPr>
        <b/>
        <sz val="12"/>
        <color indexed="10"/>
        <rFont val="Arial Narrow"/>
        <family val="2"/>
        <charset val="204"/>
      </rPr>
      <t xml:space="preserve"> </t>
    </r>
  </si>
  <si>
    <r>
      <t xml:space="preserve">Клеевой состав DeRock DF100 </t>
    </r>
    <r>
      <rPr>
        <b/>
        <sz val="12"/>
        <color rgb="FFFF0000"/>
        <rFont val="Arial Narrow"/>
        <family val="2"/>
        <charset val="204"/>
      </rPr>
      <t>Winter</t>
    </r>
  </si>
  <si>
    <r>
      <t xml:space="preserve">Клеевой и армирующий состав DeRock DF200 </t>
    </r>
    <r>
      <rPr>
        <b/>
        <sz val="12"/>
        <color rgb="FFFF0000"/>
        <rFont val="Arial Narrow"/>
        <family val="2"/>
        <charset val="204"/>
      </rPr>
      <t>Winter</t>
    </r>
  </si>
  <si>
    <r>
      <t xml:space="preserve">Штукатурка DeRock DFK 2.0 </t>
    </r>
    <r>
      <rPr>
        <b/>
        <sz val="12"/>
        <color rgb="FFFF0000"/>
        <rFont val="Arial Narrow"/>
        <family val="2"/>
        <charset val="204"/>
      </rPr>
      <t>Winter</t>
    </r>
  </si>
  <si>
    <r>
      <t xml:space="preserve">Клей минеральный для приклеивания теплоизоляционных плит из пенополистирола и минеральной ваты. </t>
    </r>
    <r>
      <rPr>
        <sz val="12"/>
        <color rgb="FFFF0000"/>
        <rFont val="Arial Narrow"/>
        <family val="2"/>
        <charset val="204"/>
      </rPr>
      <t>Зимняя версия, для работы при
температурах до –10 °С.</t>
    </r>
  </si>
  <si>
    <r>
      <t xml:space="preserve">Клей минеральный для создания армированного базового штукатурного слоя на поверхности теплоизоляционных плит, а также для приклеивания теплоизоляционных плит. </t>
    </r>
    <r>
      <rPr>
        <sz val="12"/>
        <color rgb="FFFF0000"/>
        <rFont val="Arial Narrow"/>
        <family val="2"/>
        <charset val="204"/>
      </rPr>
      <t>Зимняя версия, для работы при
температурах до –10 °С.</t>
    </r>
  </si>
  <si>
    <r>
      <t xml:space="preserve">Сухая минеральная штукатурка на основе белого цемента с шероховатой структурой (камешковая) для наружних и внутренних работ. </t>
    </r>
    <r>
      <rPr>
        <sz val="12"/>
        <color rgb="FFFF0000"/>
        <rFont val="Arial Narrow"/>
        <family val="2"/>
        <charset val="204"/>
      </rPr>
      <t>Зимняя версия, для работы при температурах до –10 °С.</t>
    </r>
  </si>
  <si>
    <t xml:space="preserve">Клеевой и армирующий состав DeRock DF200 </t>
  </si>
  <si>
    <r>
      <t xml:space="preserve">Штукатурка DeRock DFR 2.0 </t>
    </r>
    <r>
      <rPr>
        <b/>
        <sz val="12"/>
        <color rgb="FFFF0000"/>
        <rFont val="Arial Narrow"/>
        <family val="2"/>
        <charset val="204"/>
      </rPr>
      <t xml:space="preserve"> Winter</t>
    </r>
  </si>
  <si>
    <r>
      <t xml:space="preserve">Сухая минеральная штукатурка на основе белого цемента - бороздчатая структура ("короед") для наружних и внутренних работ. </t>
    </r>
    <r>
      <rPr>
        <sz val="12"/>
        <color rgb="FFFF0000"/>
        <rFont val="Arial Narrow"/>
        <family val="2"/>
        <charset val="204"/>
      </rPr>
      <t xml:space="preserve"> Зимняя версия, для работы при температурах до –10 °С.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</si>
</sst>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[$₽-419]_-;\-* #,##0.00\ [$₽-419]_-;_-* &quot;-&quot;??\ [$₽-419]_-;_-@_-"/>
    <numFmt numFmtId="165" formatCode="0.0"/>
    <numFmt numFmtId="166" formatCode="#,##0.00\ &quot;₽&quot;"/>
    <numFmt numFmtId="167" formatCode="#,##0_ ;\-#,##0\ "/>
    <numFmt numFmtId="168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 Narrow"/>
      <family val="2"/>
      <charset val="204"/>
    </font>
    <font>
      <sz val="10"/>
      <name val="Arial"/>
      <family val="2"/>
      <charset val="204"/>
    </font>
    <font>
      <b/>
      <sz val="12"/>
      <color indexed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indexed="8"/>
      <name val="Arial Narrow"/>
      <family val="2"/>
      <charset val="204"/>
    </font>
    <font>
      <b/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sz val="8"/>
      <name val="Arial"/>
      <family val="2"/>
    </font>
    <font>
      <b/>
      <sz val="14"/>
      <name val="Arial Narrow"/>
      <family val="2"/>
      <charset val="204"/>
    </font>
    <font>
      <u/>
      <sz val="12"/>
      <color rgb="FF000000"/>
      <name val="Arial Narrow"/>
      <family val="2"/>
      <charset val="204"/>
    </font>
    <font>
      <sz val="12"/>
      <color rgb="FFFF0000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7" fontId="5" fillId="4" borderId="1" xfId="0" applyNumberFormat="1" applyFont="1" applyFill="1" applyBorder="1" applyAlignment="1">
      <alignment horizontal="center" vertical="center" wrapText="1"/>
    </xf>
    <xf numFmtId="168" fontId="5" fillId="4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3" fontId="5" fillId="7" borderId="1" xfId="0" applyNumberFormat="1" applyFont="1" applyFill="1" applyBorder="1" applyAlignment="1">
      <alignment horizontal="center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166" fontId="5" fillId="0" borderId="8" xfId="0" applyNumberFormat="1" applyFont="1" applyBorder="1" applyAlignment="1">
      <alignment horizontal="right" vertical="center" wrapText="1"/>
    </xf>
    <xf numFmtId="166" fontId="5" fillId="3" borderId="8" xfId="0" applyNumberFormat="1" applyFont="1" applyFill="1" applyBorder="1" applyAlignment="1">
      <alignment horizontal="right" vertical="center" wrapText="1"/>
    </xf>
    <xf numFmtId="3" fontId="5" fillId="7" borderId="8" xfId="0" applyNumberFormat="1" applyFont="1" applyFill="1" applyBorder="1" applyAlignment="1">
      <alignment horizontal="center" vertical="center" wrapText="1"/>
    </xf>
    <xf numFmtId="164" fontId="5" fillId="4" borderId="8" xfId="0" applyNumberFormat="1" applyFont="1" applyFill="1" applyBorder="1" applyAlignment="1">
      <alignment horizontal="center" vertical="center" wrapText="1"/>
    </xf>
    <xf numFmtId="167" fontId="5" fillId="4" borderId="8" xfId="0" applyNumberFormat="1" applyFont="1" applyFill="1" applyBorder="1" applyAlignment="1">
      <alignment horizontal="center" vertical="center" wrapText="1"/>
    </xf>
    <xf numFmtId="168" fontId="5" fillId="4" borderId="8" xfId="0" applyNumberFormat="1" applyFont="1" applyFill="1" applyBorder="1" applyAlignment="1">
      <alignment horizontal="center" vertical="center" wrapText="1"/>
    </xf>
    <xf numFmtId="165" fontId="5" fillId="5" borderId="8" xfId="1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166" fontId="5" fillId="8" borderId="1" xfId="0" applyNumberFormat="1" applyFont="1" applyFill="1" applyBorder="1" applyAlignment="1">
      <alignment horizontal="right" vertical="center" wrapText="1"/>
    </xf>
    <xf numFmtId="49" fontId="1" fillId="6" borderId="11" xfId="0" applyNumberFormat="1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indent="1"/>
    </xf>
    <xf numFmtId="0" fontId="5" fillId="0" borderId="3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2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right" vertical="center" wrapText="1"/>
    </xf>
    <xf numFmtId="166" fontId="5" fillId="3" borderId="3" xfId="0" applyNumberFormat="1" applyFont="1" applyFill="1" applyBorder="1" applyAlignment="1">
      <alignment horizontal="right" vertical="center" wrapText="1"/>
    </xf>
    <xf numFmtId="166" fontId="5" fillId="8" borderId="3" xfId="0" applyNumberFormat="1" applyFont="1" applyFill="1" applyBorder="1" applyAlignment="1">
      <alignment horizontal="right" vertical="center" wrapText="1"/>
    </xf>
    <xf numFmtId="3" fontId="5" fillId="7" borderId="3" xfId="0" applyNumberFormat="1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67" fontId="5" fillId="4" borderId="3" xfId="0" applyNumberFormat="1" applyFont="1" applyFill="1" applyBorder="1" applyAlignment="1">
      <alignment horizontal="center" vertical="center" wrapText="1"/>
    </xf>
    <xf numFmtId="168" fontId="5" fillId="4" borderId="3" xfId="0" applyNumberFormat="1" applyFont="1" applyFill="1" applyBorder="1" applyAlignment="1">
      <alignment horizontal="center" vertical="center" wrapText="1"/>
    </xf>
    <xf numFmtId="165" fontId="5" fillId="5" borderId="3" xfId="1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166" fontId="5" fillId="8" borderId="8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left" vertical="center" wrapText="1" indent="1"/>
    </xf>
    <xf numFmtId="0" fontId="1" fillId="2" borderId="11" xfId="0" applyFont="1" applyFill="1" applyBorder="1" applyAlignment="1">
      <alignment horizontal="left" vertical="center" indent="1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/>
    </xf>
    <xf numFmtId="166" fontId="5" fillId="0" borderId="11" xfId="0" applyNumberFormat="1" applyFont="1" applyBorder="1" applyAlignment="1">
      <alignment horizontal="right" vertical="center" wrapText="1"/>
    </xf>
    <xf numFmtId="166" fontId="5" fillId="3" borderId="11" xfId="0" applyNumberFormat="1" applyFont="1" applyFill="1" applyBorder="1" applyAlignment="1">
      <alignment horizontal="right" vertical="center" wrapText="1"/>
    </xf>
    <xf numFmtId="166" fontId="5" fillId="8" borderId="11" xfId="0" applyNumberFormat="1" applyFont="1" applyFill="1" applyBorder="1" applyAlignment="1">
      <alignment horizontal="right" vertical="center" wrapText="1"/>
    </xf>
    <xf numFmtId="3" fontId="5" fillId="7" borderId="11" xfId="0" applyNumberFormat="1" applyFont="1" applyFill="1" applyBorder="1" applyAlignment="1">
      <alignment horizontal="center" vertical="center" wrapText="1"/>
    </xf>
    <xf numFmtId="164" fontId="5" fillId="4" borderId="11" xfId="0" applyNumberFormat="1" applyFont="1" applyFill="1" applyBorder="1" applyAlignment="1">
      <alignment horizontal="center" vertical="center" wrapText="1"/>
    </xf>
    <xf numFmtId="167" fontId="5" fillId="4" borderId="11" xfId="0" applyNumberFormat="1" applyFont="1" applyFill="1" applyBorder="1" applyAlignment="1">
      <alignment horizontal="center" vertical="center" wrapText="1"/>
    </xf>
    <xf numFmtId="168" fontId="5" fillId="4" borderId="11" xfId="0" applyNumberFormat="1" applyFont="1" applyFill="1" applyBorder="1" applyAlignment="1">
      <alignment horizontal="center" vertical="center" wrapText="1"/>
    </xf>
    <xf numFmtId="165" fontId="5" fillId="5" borderId="11" xfId="1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 indent="1"/>
    </xf>
    <xf numFmtId="0" fontId="0" fillId="0" borderId="10" xfId="0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 wrapText="1" inden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 indent="1"/>
    </xf>
    <xf numFmtId="2" fontId="5" fillId="0" borderId="8" xfId="0" applyNumberFormat="1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center" wrapText="1" indent="1"/>
    </xf>
    <xf numFmtId="0" fontId="7" fillId="0" borderId="4" xfId="1" applyFont="1" applyBorder="1" applyAlignment="1">
      <alignment horizontal="left" vertical="center" wrapText="1" indent="1"/>
    </xf>
    <xf numFmtId="0" fontId="7" fillId="0" borderId="6" xfId="1" applyFont="1" applyBorder="1" applyAlignment="1">
      <alignment horizontal="left" vertical="center" wrapText="1" indent="1"/>
    </xf>
    <xf numFmtId="165" fontId="1" fillId="6" borderId="3" xfId="1" applyNumberFormat="1" applyFont="1" applyFill="1" applyBorder="1" applyAlignment="1">
      <alignment horizontal="center" vertical="center" wrapText="1"/>
    </xf>
    <xf numFmtId="165" fontId="1" fillId="6" borderId="11" xfId="1" applyNumberFormat="1" applyFont="1" applyFill="1" applyBorder="1" applyAlignment="1">
      <alignment horizontal="center" vertical="center" wrapText="1"/>
    </xf>
    <xf numFmtId="165" fontId="1" fillId="6" borderId="4" xfId="1" applyNumberFormat="1" applyFont="1" applyFill="1" applyBorder="1" applyAlignment="1">
      <alignment horizontal="center" vertical="center" wrapText="1"/>
    </xf>
    <xf numFmtId="165" fontId="1" fillId="6" borderId="12" xfId="1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165" fontId="9" fillId="6" borderId="3" xfId="1" applyNumberFormat="1" applyFont="1" applyFill="1" applyBorder="1" applyAlignment="1">
      <alignment horizontal="center" vertical="center" wrapText="1"/>
    </xf>
    <xf numFmtId="165" fontId="9" fillId="6" borderId="11" xfId="1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2" fontId="1" fillId="6" borderId="3" xfId="1" applyNumberFormat="1" applyFont="1" applyFill="1" applyBorder="1" applyAlignment="1">
      <alignment horizontal="center" vertical="center" wrapText="1"/>
    </xf>
    <xf numFmtId="2" fontId="1" fillId="6" borderId="11" xfId="1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 indent="1"/>
    </xf>
    <xf numFmtId="0" fontId="7" fillId="0" borderId="12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</cellXfs>
  <cellStyles count="3">
    <cellStyle name="Normální 2" xfId="2" xr:uid="{437C82DF-D68B-4220-A3E2-1B0A3C21C604}"/>
    <cellStyle name="Обычный" xfId="0" builtinId="0"/>
    <cellStyle name="Обычный 2 2" xfId="1" xr:uid="{37599EA4-D991-4B9B-A82B-454CE4728467}"/>
  </cellStyles>
  <dxfs count="0"/>
  <tableStyles count="0" defaultTableStyle="TableStyleMedium2" defaultPivotStyle="PivotStyleLight16"/>
  <colors>
    <mruColors>
      <color rgb="FFFBA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523875</xdr:colOff>
      <xdr:row>5</xdr:row>
      <xdr:rowOff>24327</xdr:rowOff>
    </xdr:from>
    <xdr:to>
      <xdr:col>20</xdr:col>
      <xdr:colOff>528955</xdr:colOff>
      <xdr:row>49</xdr:row>
      <xdr:rowOff>6895</xdr:rowOff>
    </xdr:to>
    <xdr:pic>
      <xdr:nvPicPr>
        <xdr:cNvPr id="2" name="Рисунок 38">
          <a:extLst>
            <a:ext uri="{FF2B5EF4-FFF2-40B4-BE49-F238E27FC236}">
              <a16:creationId xmlns:a16="http://schemas.microsoft.com/office/drawing/2014/main" id="{7D996B6B-A566-47C5-A03F-58ACB92E1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3875" y="603447"/>
          <a:ext cx="1270" cy="2635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435430</xdr:colOff>
      <xdr:row>0</xdr:row>
      <xdr:rowOff>76674</xdr:rowOff>
    </xdr:from>
    <xdr:to>
      <xdr:col>1</xdr:col>
      <xdr:colOff>2327638</xdr:colOff>
      <xdr:row>5</xdr:row>
      <xdr:rowOff>110911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87F32F-A132-4115-BA03-357EC9884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5030" y="76674"/>
          <a:ext cx="1894113" cy="94999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F20A9-3ED3-4D63-AF90-97BD19737D2E}">
  <dimension ref="A6:S28"/>
  <sheetViews>
    <sheetView tabSelected="1" zoomScale="70" zoomScaleNormal="70" workbookViewId="0">
      <selection activeCell="A23" sqref="A23:XFD26"/>
    </sheetView>
  </sheetViews>
  <sheetFormatPr defaultRowHeight="14.4" x14ac:dyDescent="0.3"/>
  <cols>
    <col min="2" max="2" width="65" customWidth="1"/>
    <col min="3" max="3" width="16.5546875" customWidth="1"/>
    <col min="4" max="4" width="17.109375" customWidth="1"/>
    <col min="5" max="5" width="10.5546875" bestFit="1" customWidth="1"/>
    <col min="6" max="6" width="15.33203125" customWidth="1"/>
    <col min="7" max="7" width="13.44140625" customWidth="1"/>
    <col min="8" max="10" width="12.5546875" customWidth="1"/>
    <col min="11" max="11" width="14.109375" customWidth="1"/>
    <col min="12" max="12" width="13.33203125" customWidth="1"/>
    <col min="13" max="13" width="14" customWidth="1"/>
    <col min="14" max="14" width="10.6640625" customWidth="1"/>
    <col min="16" max="16" width="15" customWidth="1"/>
    <col min="17" max="17" width="12.33203125" customWidth="1"/>
    <col min="19" max="19" width="70.88671875" customWidth="1"/>
    <col min="21" max="21" width="148.109375" customWidth="1"/>
  </cols>
  <sheetData>
    <row r="6" spans="1:19" ht="15" thickBot="1" x14ac:dyDescent="0.35"/>
    <row r="7" spans="1:19" s="1" customFormat="1" ht="15.6" customHeight="1" x14ac:dyDescent="0.3">
      <c r="A7" s="89" t="s">
        <v>19</v>
      </c>
      <c r="B7" s="85" t="s">
        <v>0</v>
      </c>
      <c r="C7" s="85" t="s">
        <v>1</v>
      </c>
      <c r="D7" s="93" t="s">
        <v>2</v>
      </c>
      <c r="E7" s="93"/>
      <c r="F7" s="93"/>
      <c r="G7" s="96" t="s">
        <v>55</v>
      </c>
      <c r="H7" s="94" t="s">
        <v>22</v>
      </c>
      <c r="I7" s="94" t="s">
        <v>3</v>
      </c>
      <c r="J7" s="94" t="s">
        <v>23</v>
      </c>
      <c r="K7" s="94" t="s">
        <v>62</v>
      </c>
      <c r="L7" s="91" t="s">
        <v>4</v>
      </c>
      <c r="M7" s="91" t="s">
        <v>5</v>
      </c>
      <c r="N7" s="91" t="s">
        <v>6</v>
      </c>
      <c r="O7" s="85" t="s">
        <v>7</v>
      </c>
      <c r="P7" s="85" t="s">
        <v>8</v>
      </c>
      <c r="Q7" s="85" t="s">
        <v>9</v>
      </c>
      <c r="R7" s="85" t="s">
        <v>10</v>
      </c>
      <c r="S7" s="87" t="s">
        <v>11</v>
      </c>
    </row>
    <row r="8" spans="1:19" s="1" customFormat="1" ht="59.4" customHeight="1" thickBot="1" x14ac:dyDescent="0.35">
      <c r="A8" s="90"/>
      <c r="B8" s="86"/>
      <c r="C8" s="86"/>
      <c r="D8" s="31" t="s">
        <v>12</v>
      </c>
      <c r="E8" s="32" t="s">
        <v>13</v>
      </c>
      <c r="F8" s="32" t="s">
        <v>14</v>
      </c>
      <c r="G8" s="97"/>
      <c r="H8" s="95"/>
      <c r="I8" s="95"/>
      <c r="J8" s="95"/>
      <c r="K8" s="95"/>
      <c r="L8" s="92"/>
      <c r="M8" s="92"/>
      <c r="N8" s="92"/>
      <c r="O8" s="86"/>
      <c r="P8" s="86"/>
      <c r="Q8" s="86"/>
      <c r="R8" s="86"/>
      <c r="S8" s="88"/>
    </row>
    <row r="9" spans="1:19" ht="31.2" x14ac:dyDescent="0.3">
      <c r="A9" s="33">
        <v>1</v>
      </c>
      <c r="B9" s="34" t="s">
        <v>27</v>
      </c>
      <c r="C9" s="35" t="s">
        <v>15</v>
      </c>
      <c r="D9" s="36" t="s">
        <v>16</v>
      </c>
      <c r="E9" s="37" t="s">
        <v>17</v>
      </c>
      <c r="F9" s="38" t="s">
        <v>18</v>
      </c>
      <c r="G9" s="39">
        <v>6</v>
      </c>
      <c r="H9" s="40">
        <f t="shared" ref="H9:H25" si="0">I9/1.2</f>
        <v>35</v>
      </c>
      <c r="I9" s="41">
        <f t="shared" ref="I9:I21" si="1">K9/25</f>
        <v>42</v>
      </c>
      <c r="J9" s="41">
        <f>$I9*$G9</f>
        <v>252</v>
      </c>
      <c r="K9" s="42">
        <v>1050</v>
      </c>
      <c r="L9" s="43"/>
      <c r="M9" s="44">
        <f>L9*K9</f>
        <v>0</v>
      </c>
      <c r="N9" s="45">
        <f t="shared" ref="N9:N22" si="2">ROUNDUP(Q9/P9*L9,0)</f>
        <v>0</v>
      </c>
      <c r="O9" s="46">
        <f t="shared" ref="O9:O22" si="3">L9/P9</f>
        <v>0</v>
      </c>
      <c r="P9" s="47">
        <v>42</v>
      </c>
      <c r="Q9" s="47">
        <v>1054.2</v>
      </c>
      <c r="R9" s="48">
        <v>756</v>
      </c>
      <c r="S9" s="49" t="s">
        <v>39</v>
      </c>
    </row>
    <row r="10" spans="1:19" ht="46.8" x14ac:dyDescent="0.3">
      <c r="A10" s="16">
        <v>2</v>
      </c>
      <c r="B10" s="2" t="s">
        <v>63</v>
      </c>
      <c r="C10" s="3" t="s">
        <v>15</v>
      </c>
      <c r="D10" s="28" t="s">
        <v>16</v>
      </c>
      <c r="E10" s="4" t="s">
        <v>17</v>
      </c>
      <c r="F10" s="5" t="s">
        <v>18</v>
      </c>
      <c r="G10" s="6">
        <v>6</v>
      </c>
      <c r="H10" s="7">
        <f t="shared" ref="H10" si="4">I10/1.2</f>
        <v>42.666666666666671</v>
      </c>
      <c r="I10" s="8">
        <f t="shared" ref="I10" si="5">K10/25</f>
        <v>51.2</v>
      </c>
      <c r="J10" s="8">
        <f>$I10*$G10</f>
        <v>307.20000000000005</v>
      </c>
      <c r="K10" s="30">
        <v>1280</v>
      </c>
      <c r="L10" s="13"/>
      <c r="M10" s="9">
        <f>L10*K10</f>
        <v>0</v>
      </c>
      <c r="N10" s="10">
        <f t="shared" ref="N10" si="6">ROUNDUP(Q10/P10*L10,0)</f>
        <v>0</v>
      </c>
      <c r="O10" s="11">
        <f t="shared" ref="O10" si="7">L10/P10</f>
        <v>0</v>
      </c>
      <c r="P10" s="14">
        <v>42</v>
      </c>
      <c r="Q10" s="14">
        <v>1054.2</v>
      </c>
      <c r="R10" s="15">
        <v>756</v>
      </c>
      <c r="S10" s="98" t="s">
        <v>66</v>
      </c>
    </row>
    <row r="11" spans="1:19" ht="46.8" x14ac:dyDescent="0.3">
      <c r="A11" s="16">
        <v>3</v>
      </c>
      <c r="B11" s="2" t="s">
        <v>69</v>
      </c>
      <c r="C11" s="3" t="s">
        <v>20</v>
      </c>
      <c r="D11" s="28" t="s">
        <v>16</v>
      </c>
      <c r="E11" s="4" t="s">
        <v>17</v>
      </c>
      <c r="F11" s="5" t="s">
        <v>18</v>
      </c>
      <c r="G11" s="12">
        <v>6</v>
      </c>
      <c r="H11" s="7">
        <f t="shared" si="0"/>
        <v>44.333333333333336</v>
      </c>
      <c r="I11" s="8">
        <f t="shared" si="1"/>
        <v>53.2</v>
      </c>
      <c r="J11" s="8">
        <f>$I11*$G11</f>
        <v>319.20000000000005</v>
      </c>
      <c r="K11" s="30">
        <v>1330</v>
      </c>
      <c r="L11" s="13"/>
      <c r="M11" s="9">
        <f t="shared" ref="M11:M28" si="8">L11*K11</f>
        <v>0</v>
      </c>
      <c r="N11" s="10">
        <f t="shared" si="2"/>
        <v>0</v>
      </c>
      <c r="O11" s="11">
        <f t="shared" si="3"/>
        <v>0</v>
      </c>
      <c r="P11" s="14">
        <v>42</v>
      </c>
      <c r="Q11" s="14">
        <v>1054.2</v>
      </c>
      <c r="R11" s="15">
        <v>756</v>
      </c>
      <c r="S11" s="55" t="s">
        <v>40</v>
      </c>
    </row>
    <row r="12" spans="1:19" ht="62.4" x14ac:dyDescent="0.3">
      <c r="A12" s="16">
        <v>4</v>
      </c>
      <c r="B12" s="2" t="s">
        <v>64</v>
      </c>
      <c r="C12" s="3" t="s">
        <v>20</v>
      </c>
      <c r="D12" s="28" t="s">
        <v>16</v>
      </c>
      <c r="E12" s="4" t="s">
        <v>17</v>
      </c>
      <c r="F12" s="5" t="s">
        <v>18</v>
      </c>
      <c r="G12" s="12">
        <v>6</v>
      </c>
      <c r="H12" s="7">
        <f t="shared" ref="H12" si="9">I12/1.2</f>
        <v>52.6</v>
      </c>
      <c r="I12" s="8">
        <f t="shared" ref="I12" si="10">K12/25</f>
        <v>63.12</v>
      </c>
      <c r="J12" s="8">
        <f>$I12*$G12</f>
        <v>378.71999999999997</v>
      </c>
      <c r="K12" s="30">
        <v>1578</v>
      </c>
      <c r="L12" s="13"/>
      <c r="M12" s="9">
        <f t="shared" ref="M12" si="11">L12*K12</f>
        <v>0</v>
      </c>
      <c r="N12" s="10">
        <f t="shared" ref="N12" si="12">ROUNDUP(Q12/P12*L12,0)</f>
        <v>0</v>
      </c>
      <c r="O12" s="11">
        <f t="shared" ref="O12" si="13">L12/P12</f>
        <v>0</v>
      </c>
      <c r="P12" s="14">
        <v>42</v>
      </c>
      <c r="Q12" s="14">
        <v>1054.2</v>
      </c>
      <c r="R12" s="15">
        <v>756</v>
      </c>
      <c r="S12" s="55" t="s">
        <v>67</v>
      </c>
    </row>
    <row r="13" spans="1:19" ht="31.2" x14ac:dyDescent="0.3">
      <c r="A13" s="16">
        <v>5</v>
      </c>
      <c r="B13" s="2" t="s">
        <v>49</v>
      </c>
      <c r="C13" s="3" t="s">
        <v>20</v>
      </c>
      <c r="D13" s="28" t="s">
        <v>16</v>
      </c>
      <c r="E13" s="4" t="s">
        <v>17</v>
      </c>
      <c r="F13" s="5" t="s">
        <v>18</v>
      </c>
      <c r="G13" s="12">
        <v>5</v>
      </c>
      <c r="H13" s="7">
        <f t="shared" ref="H13:H16" si="14">I13/1.2</f>
        <v>65.333333333333343</v>
      </c>
      <c r="I13" s="8">
        <f t="shared" si="1"/>
        <v>78.400000000000006</v>
      </c>
      <c r="J13" s="8">
        <f t="shared" ref="J13:J14" si="15">$I13*$G13</f>
        <v>392</v>
      </c>
      <c r="K13" s="30">
        <v>1960</v>
      </c>
      <c r="L13" s="13"/>
      <c r="M13" s="9">
        <f t="shared" si="8"/>
        <v>0</v>
      </c>
      <c r="N13" s="10">
        <f t="shared" ref="N13:N16" si="16">ROUNDUP(Q13/P13*L13,0)</f>
        <v>0</v>
      </c>
      <c r="O13" s="11">
        <f t="shared" ref="O13:O16" si="17">L13/P13</f>
        <v>0</v>
      </c>
      <c r="P13" s="14">
        <v>42</v>
      </c>
      <c r="Q13" s="14">
        <v>1054.2</v>
      </c>
      <c r="R13" s="15">
        <v>756</v>
      </c>
      <c r="S13" s="55" t="s">
        <v>48</v>
      </c>
    </row>
    <row r="14" spans="1:19" ht="52.2" customHeight="1" thickBot="1" x14ac:dyDescent="0.35">
      <c r="A14" s="73">
        <v>6</v>
      </c>
      <c r="B14" s="56" t="s">
        <v>50</v>
      </c>
      <c r="C14" s="70" t="s">
        <v>20</v>
      </c>
      <c r="D14" s="57" t="s">
        <v>16</v>
      </c>
      <c r="E14" s="58" t="s">
        <v>17</v>
      </c>
      <c r="F14" s="59" t="s">
        <v>18</v>
      </c>
      <c r="G14" s="71">
        <v>4.5</v>
      </c>
      <c r="H14" s="60">
        <f t="shared" si="14"/>
        <v>61.000000000000007</v>
      </c>
      <c r="I14" s="61">
        <f t="shared" si="1"/>
        <v>73.2</v>
      </c>
      <c r="J14" s="61">
        <f t="shared" si="15"/>
        <v>329.40000000000003</v>
      </c>
      <c r="K14" s="62">
        <v>1830</v>
      </c>
      <c r="L14" s="63"/>
      <c r="M14" s="64">
        <f t="shared" si="8"/>
        <v>0</v>
      </c>
      <c r="N14" s="65">
        <f t="shared" si="16"/>
        <v>0</v>
      </c>
      <c r="O14" s="66">
        <f t="shared" si="17"/>
        <v>0</v>
      </c>
      <c r="P14" s="67">
        <v>42</v>
      </c>
      <c r="Q14" s="67">
        <v>1054.2</v>
      </c>
      <c r="R14" s="69">
        <v>756</v>
      </c>
      <c r="S14" s="72" t="s">
        <v>47</v>
      </c>
    </row>
    <row r="15" spans="1:19" ht="31.2" x14ac:dyDescent="0.3">
      <c r="A15" s="33">
        <v>7</v>
      </c>
      <c r="B15" s="34" t="s">
        <v>28</v>
      </c>
      <c r="C15" s="35" t="s">
        <v>21</v>
      </c>
      <c r="D15" s="36" t="s">
        <v>16</v>
      </c>
      <c r="E15" s="37" t="s">
        <v>17</v>
      </c>
      <c r="F15" s="38" t="s">
        <v>18</v>
      </c>
      <c r="G15" s="39">
        <v>2.4</v>
      </c>
      <c r="H15" s="40">
        <f t="shared" si="14"/>
        <v>47.666666666666671</v>
      </c>
      <c r="I15" s="41">
        <f t="shared" si="1"/>
        <v>57.2</v>
      </c>
      <c r="J15" s="41">
        <f>$I15*$G15</f>
        <v>137.28</v>
      </c>
      <c r="K15" s="42">
        <v>1430</v>
      </c>
      <c r="L15" s="43"/>
      <c r="M15" s="44">
        <f t="shared" si="8"/>
        <v>0</v>
      </c>
      <c r="N15" s="45">
        <f t="shared" si="16"/>
        <v>0</v>
      </c>
      <c r="O15" s="46">
        <f t="shared" si="17"/>
        <v>0</v>
      </c>
      <c r="P15" s="47">
        <v>42</v>
      </c>
      <c r="Q15" s="47">
        <v>1054.2</v>
      </c>
      <c r="R15" s="48">
        <v>756</v>
      </c>
      <c r="S15" s="83" t="s">
        <v>41</v>
      </c>
    </row>
    <row r="16" spans="1:19" ht="31.2" x14ac:dyDescent="0.3">
      <c r="A16" s="16">
        <v>8</v>
      </c>
      <c r="B16" s="2" t="s">
        <v>29</v>
      </c>
      <c r="C16" s="3" t="s">
        <v>21</v>
      </c>
      <c r="D16" s="28" t="s">
        <v>16</v>
      </c>
      <c r="E16" s="4" t="s">
        <v>17</v>
      </c>
      <c r="F16" s="5" t="s">
        <v>18</v>
      </c>
      <c r="G16" s="6">
        <v>2.7</v>
      </c>
      <c r="H16" s="7">
        <f t="shared" si="14"/>
        <v>47.666666666666671</v>
      </c>
      <c r="I16" s="8">
        <f t="shared" si="1"/>
        <v>57.2</v>
      </c>
      <c r="J16" s="8">
        <f>$I16*$G16</f>
        <v>154.44000000000003</v>
      </c>
      <c r="K16" s="30">
        <v>1430</v>
      </c>
      <c r="L16" s="13"/>
      <c r="M16" s="9">
        <f t="shared" si="8"/>
        <v>0</v>
      </c>
      <c r="N16" s="10">
        <f t="shared" si="16"/>
        <v>0</v>
      </c>
      <c r="O16" s="11">
        <f t="shared" si="17"/>
        <v>0</v>
      </c>
      <c r="P16" s="14">
        <v>42</v>
      </c>
      <c r="Q16" s="14">
        <v>1054.2</v>
      </c>
      <c r="R16" s="15">
        <v>756</v>
      </c>
      <c r="S16" s="84"/>
    </row>
    <row r="17" spans="1:19" ht="46.8" x14ac:dyDescent="0.3">
      <c r="A17" s="16">
        <v>9</v>
      </c>
      <c r="B17" s="2" t="s">
        <v>65</v>
      </c>
      <c r="C17" s="3" t="s">
        <v>21</v>
      </c>
      <c r="D17" s="28" t="s">
        <v>16</v>
      </c>
      <c r="E17" s="4" t="s">
        <v>17</v>
      </c>
      <c r="F17" s="5" t="s">
        <v>18</v>
      </c>
      <c r="G17" s="6">
        <v>2.7</v>
      </c>
      <c r="H17" s="7">
        <f t="shared" ref="H17" si="18">I17/1.2</f>
        <v>57.333333333333336</v>
      </c>
      <c r="I17" s="8">
        <f t="shared" ref="I17" si="19">K17/25</f>
        <v>68.8</v>
      </c>
      <c r="J17" s="8">
        <f>$I17*$G17</f>
        <v>185.76</v>
      </c>
      <c r="K17" s="30">
        <v>1720</v>
      </c>
      <c r="L17" s="13"/>
      <c r="M17" s="9">
        <f t="shared" ref="M17" si="20">L17*K17</f>
        <v>0</v>
      </c>
      <c r="N17" s="10">
        <f t="shared" ref="N17" si="21">ROUNDUP(Q17/P17*L17,0)</f>
        <v>0</v>
      </c>
      <c r="O17" s="11">
        <f t="shared" ref="O17" si="22">L17/P17</f>
        <v>0</v>
      </c>
      <c r="P17" s="14">
        <v>42</v>
      </c>
      <c r="Q17" s="14">
        <v>1054.2</v>
      </c>
      <c r="R17" s="15">
        <v>756</v>
      </c>
      <c r="S17" s="55" t="s">
        <v>68</v>
      </c>
    </row>
    <row r="18" spans="1:19" ht="31.2" x14ac:dyDescent="0.3">
      <c r="A18" s="16">
        <v>10</v>
      </c>
      <c r="B18" s="2" t="s">
        <v>57</v>
      </c>
      <c r="C18" s="3" t="s">
        <v>21</v>
      </c>
      <c r="D18" s="28" t="s">
        <v>16</v>
      </c>
      <c r="E18" s="4" t="s">
        <v>17</v>
      </c>
      <c r="F18" s="5" t="s">
        <v>18</v>
      </c>
      <c r="G18" s="6">
        <v>2.4</v>
      </c>
      <c r="H18" s="7">
        <f t="shared" si="0"/>
        <v>47.666666666666671</v>
      </c>
      <c r="I18" s="8">
        <f t="shared" si="1"/>
        <v>57.2</v>
      </c>
      <c r="J18" s="8">
        <f>$I18*$G18</f>
        <v>137.28</v>
      </c>
      <c r="K18" s="30">
        <v>1430</v>
      </c>
      <c r="L18" s="13"/>
      <c r="M18" s="9">
        <f t="shared" si="8"/>
        <v>0</v>
      </c>
      <c r="N18" s="10">
        <f t="shared" si="2"/>
        <v>0</v>
      </c>
      <c r="O18" s="11">
        <f t="shared" si="3"/>
        <v>0</v>
      </c>
      <c r="P18" s="14">
        <v>42</v>
      </c>
      <c r="Q18" s="14">
        <v>1054.2</v>
      </c>
      <c r="R18" s="15">
        <v>756</v>
      </c>
      <c r="S18" s="100" t="s">
        <v>59</v>
      </c>
    </row>
    <row r="19" spans="1:19" ht="31.2" x14ac:dyDescent="0.3">
      <c r="A19" s="16">
        <v>11</v>
      </c>
      <c r="B19" s="2" t="s">
        <v>58</v>
      </c>
      <c r="C19" s="3" t="s">
        <v>21</v>
      </c>
      <c r="D19" s="28" t="s">
        <v>16</v>
      </c>
      <c r="E19" s="4" t="s">
        <v>17</v>
      </c>
      <c r="F19" s="5" t="s">
        <v>18</v>
      </c>
      <c r="G19" s="6">
        <v>2.7</v>
      </c>
      <c r="H19" s="7">
        <f t="shared" ref="H19" si="23">I19/1.2</f>
        <v>47.666666666666671</v>
      </c>
      <c r="I19" s="8">
        <f t="shared" ref="I19" si="24">K19/25</f>
        <v>57.2</v>
      </c>
      <c r="J19" s="8">
        <f>$I19*$G19</f>
        <v>154.44000000000003</v>
      </c>
      <c r="K19" s="30">
        <v>1430</v>
      </c>
      <c r="L19" s="13"/>
      <c r="M19" s="9">
        <f t="shared" ref="M19" si="25">L19*K19</f>
        <v>0</v>
      </c>
      <c r="N19" s="10">
        <f t="shared" ref="N19" si="26">ROUNDUP(Q19/P19*L19,0)</f>
        <v>0</v>
      </c>
      <c r="O19" s="11">
        <f t="shared" ref="O19" si="27">L19/P19</f>
        <v>0</v>
      </c>
      <c r="P19" s="14">
        <v>42</v>
      </c>
      <c r="Q19" s="14">
        <v>1054.2</v>
      </c>
      <c r="R19" s="15">
        <v>756</v>
      </c>
      <c r="S19" s="100"/>
    </row>
    <row r="20" spans="1:19" ht="47.4" thickBot="1" x14ac:dyDescent="0.35">
      <c r="A20" s="73">
        <v>12</v>
      </c>
      <c r="B20" s="56" t="s">
        <v>70</v>
      </c>
      <c r="C20" s="70" t="s">
        <v>21</v>
      </c>
      <c r="D20" s="57" t="s">
        <v>16</v>
      </c>
      <c r="E20" s="58" t="s">
        <v>17</v>
      </c>
      <c r="F20" s="59" t="s">
        <v>18</v>
      </c>
      <c r="G20" s="68">
        <v>2.7</v>
      </c>
      <c r="H20" s="60">
        <f t="shared" si="0"/>
        <v>57.333333333333336</v>
      </c>
      <c r="I20" s="61">
        <f t="shared" si="1"/>
        <v>68.8</v>
      </c>
      <c r="J20" s="61">
        <f>$I20*$G20</f>
        <v>185.76</v>
      </c>
      <c r="K20" s="62">
        <v>1720</v>
      </c>
      <c r="L20" s="63"/>
      <c r="M20" s="64">
        <f t="shared" si="8"/>
        <v>0</v>
      </c>
      <c r="N20" s="65">
        <f t="shared" si="2"/>
        <v>0</v>
      </c>
      <c r="O20" s="66">
        <f t="shared" si="3"/>
        <v>0</v>
      </c>
      <c r="P20" s="67">
        <v>42</v>
      </c>
      <c r="Q20" s="67">
        <v>1054.2</v>
      </c>
      <c r="R20" s="69">
        <v>756</v>
      </c>
      <c r="S20" s="99" t="s">
        <v>71</v>
      </c>
    </row>
    <row r="21" spans="1:19" ht="46.8" x14ac:dyDescent="0.3">
      <c r="A21" s="33">
        <v>13</v>
      </c>
      <c r="B21" s="34" t="s">
        <v>30</v>
      </c>
      <c r="C21" s="53" t="s">
        <v>24</v>
      </c>
      <c r="D21" s="36">
        <v>15</v>
      </c>
      <c r="E21" s="37" t="s">
        <v>17</v>
      </c>
      <c r="F21" s="38" t="s">
        <v>26</v>
      </c>
      <c r="G21" s="39" t="s">
        <v>25</v>
      </c>
      <c r="H21" s="40">
        <f t="shared" si="0"/>
        <v>336</v>
      </c>
      <c r="I21" s="41">
        <f t="shared" si="1"/>
        <v>403.2</v>
      </c>
      <c r="J21" s="41">
        <f>I21*0.04</f>
        <v>16.128</v>
      </c>
      <c r="K21" s="42">
        <v>10080</v>
      </c>
      <c r="L21" s="43"/>
      <c r="M21" s="44">
        <f t="shared" si="8"/>
        <v>0</v>
      </c>
      <c r="N21" s="45">
        <f t="shared" si="2"/>
        <v>0</v>
      </c>
      <c r="O21" s="46">
        <f t="shared" si="3"/>
        <v>0</v>
      </c>
      <c r="P21" s="47">
        <v>24</v>
      </c>
      <c r="Q21" s="47">
        <v>376.79999999999995</v>
      </c>
      <c r="R21" s="74">
        <v>792</v>
      </c>
      <c r="S21" s="54" t="s">
        <v>31</v>
      </c>
    </row>
    <row r="22" spans="1:19" ht="47.4" thickBot="1" x14ac:dyDescent="0.35">
      <c r="A22" s="73">
        <v>14</v>
      </c>
      <c r="B22" s="56" t="s">
        <v>37</v>
      </c>
      <c r="C22" s="77" t="s">
        <v>24</v>
      </c>
      <c r="D22" s="57" t="s">
        <v>36</v>
      </c>
      <c r="E22" s="58" t="s">
        <v>17</v>
      </c>
      <c r="F22" s="59" t="s">
        <v>26</v>
      </c>
      <c r="G22" s="68" t="s">
        <v>46</v>
      </c>
      <c r="H22" s="60">
        <f t="shared" si="0"/>
        <v>226.80555555555557</v>
      </c>
      <c r="I22" s="61">
        <f>K22/24</f>
        <v>272.16666666666669</v>
      </c>
      <c r="J22" s="61">
        <f>I22*0.19</f>
        <v>51.711666666666673</v>
      </c>
      <c r="K22" s="62">
        <v>6532</v>
      </c>
      <c r="L22" s="63"/>
      <c r="M22" s="64">
        <f t="shared" si="8"/>
        <v>0</v>
      </c>
      <c r="N22" s="65">
        <f t="shared" si="2"/>
        <v>0</v>
      </c>
      <c r="O22" s="66">
        <f t="shared" si="3"/>
        <v>0</v>
      </c>
      <c r="P22" s="67">
        <v>24</v>
      </c>
      <c r="Q22" s="67">
        <v>568.00800000000004</v>
      </c>
      <c r="R22" s="78">
        <v>768</v>
      </c>
      <c r="S22" s="76" t="s">
        <v>42</v>
      </c>
    </row>
    <row r="23" spans="1:19" ht="27.6" customHeight="1" x14ac:dyDescent="0.3">
      <c r="A23" s="33">
        <v>15</v>
      </c>
      <c r="B23" s="34" t="s">
        <v>32</v>
      </c>
      <c r="C23" s="53" t="s">
        <v>15</v>
      </c>
      <c r="D23" s="36" t="s">
        <v>16</v>
      </c>
      <c r="E23" s="37" t="s">
        <v>17</v>
      </c>
      <c r="F23" s="38" t="s">
        <v>18</v>
      </c>
      <c r="G23" s="39">
        <v>4</v>
      </c>
      <c r="H23" s="40">
        <f t="shared" si="0"/>
        <v>24.666666666666668</v>
      </c>
      <c r="I23" s="41">
        <f t="shared" ref="I23:I28" si="28">K23/25</f>
        <v>29.6</v>
      </c>
      <c r="J23" s="41">
        <f>$I23*$G23</f>
        <v>118.4</v>
      </c>
      <c r="K23" s="42">
        <v>740</v>
      </c>
      <c r="L23" s="43"/>
      <c r="M23" s="44">
        <f t="shared" si="8"/>
        <v>0</v>
      </c>
      <c r="N23" s="45">
        <f t="shared" ref="N23:N27" si="29">ROUNDUP(Q23/P23*L23,0)</f>
        <v>0</v>
      </c>
      <c r="O23" s="46">
        <f t="shared" ref="O23:O27" si="30">L23/P23</f>
        <v>0</v>
      </c>
      <c r="P23" s="47">
        <v>42</v>
      </c>
      <c r="Q23" s="47">
        <v>1054.2</v>
      </c>
      <c r="R23" s="48">
        <v>756</v>
      </c>
      <c r="S23" s="54" t="s">
        <v>38</v>
      </c>
    </row>
    <row r="24" spans="1:19" ht="31.2" x14ac:dyDescent="0.3">
      <c r="A24" s="16">
        <v>16</v>
      </c>
      <c r="B24" s="2" t="s">
        <v>33</v>
      </c>
      <c r="C24" s="51" t="s">
        <v>15</v>
      </c>
      <c r="D24" s="28" t="s">
        <v>16</v>
      </c>
      <c r="E24" s="4" t="s">
        <v>17</v>
      </c>
      <c r="F24" s="5" t="s">
        <v>18</v>
      </c>
      <c r="G24" s="6">
        <v>4</v>
      </c>
      <c r="H24" s="7">
        <f t="shared" si="0"/>
        <v>35</v>
      </c>
      <c r="I24" s="8">
        <f t="shared" si="28"/>
        <v>42</v>
      </c>
      <c r="J24" s="8">
        <f t="shared" ref="J24:J26" si="31">$I24*$G24</f>
        <v>168</v>
      </c>
      <c r="K24" s="30">
        <v>1050</v>
      </c>
      <c r="L24" s="13"/>
      <c r="M24" s="9">
        <f t="shared" si="8"/>
        <v>0</v>
      </c>
      <c r="N24" s="10">
        <f t="shared" si="29"/>
        <v>0</v>
      </c>
      <c r="O24" s="11">
        <f t="shared" si="30"/>
        <v>0</v>
      </c>
      <c r="P24" s="14">
        <v>42</v>
      </c>
      <c r="Q24" s="14">
        <v>1054.2</v>
      </c>
      <c r="R24" s="15">
        <v>756</v>
      </c>
      <c r="S24" s="55" t="s">
        <v>45</v>
      </c>
    </row>
    <row r="25" spans="1:19" ht="31.2" x14ac:dyDescent="0.3">
      <c r="A25" s="16">
        <v>17</v>
      </c>
      <c r="B25" s="2" t="s">
        <v>34</v>
      </c>
      <c r="C25" s="51" t="s">
        <v>15</v>
      </c>
      <c r="D25" s="28" t="s">
        <v>16</v>
      </c>
      <c r="E25" s="4" t="s">
        <v>17</v>
      </c>
      <c r="F25" s="5" t="s">
        <v>18</v>
      </c>
      <c r="G25" s="6">
        <v>4</v>
      </c>
      <c r="H25" s="7">
        <f t="shared" si="0"/>
        <v>49.666666666666671</v>
      </c>
      <c r="I25" s="8">
        <f t="shared" si="28"/>
        <v>59.6</v>
      </c>
      <c r="J25" s="8">
        <f t="shared" si="31"/>
        <v>238.4</v>
      </c>
      <c r="K25" s="30">
        <v>1490</v>
      </c>
      <c r="L25" s="13"/>
      <c r="M25" s="9">
        <f t="shared" si="8"/>
        <v>0</v>
      </c>
      <c r="N25" s="10">
        <f t="shared" si="29"/>
        <v>0</v>
      </c>
      <c r="O25" s="11">
        <f t="shared" si="30"/>
        <v>0</v>
      </c>
      <c r="P25" s="14">
        <v>42</v>
      </c>
      <c r="Q25" s="14">
        <v>1054.2</v>
      </c>
      <c r="R25" s="15">
        <v>756</v>
      </c>
      <c r="S25" s="55" t="s">
        <v>44</v>
      </c>
    </row>
    <row r="26" spans="1:19" ht="47.4" thickBot="1" x14ac:dyDescent="0.35">
      <c r="A26" s="73">
        <v>18</v>
      </c>
      <c r="B26" s="56" t="s">
        <v>35</v>
      </c>
      <c r="C26" s="77" t="s">
        <v>15</v>
      </c>
      <c r="D26" s="57" t="s">
        <v>16</v>
      </c>
      <c r="E26" s="58" t="s">
        <v>17</v>
      </c>
      <c r="F26" s="59" t="s">
        <v>18</v>
      </c>
      <c r="G26" s="68">
        <v>4</v>
      </c>
      <c r="H26" s="60">
        <f t="shared" ref="H26:H27" si="32">I26/1.2</f>
        <v>72.2</v>
      </c>
      <c r="I26" s="61">
        <f t="shared" si="28"/>
        <v>86.64</v>
      </c>
      <c r="J26" s="61">
        <f t="shared" si="31"/>
        <v>346.56</v>
      </c>
      <c r="K26" s="62">
        <v>2166</v>
      </c>
      <c r="L26" s="63"/>
      <c r="M26" s="64">
        <f t="shared" si="8"/>
        <v>0</v>
      </c>
      <c r="N26" s="65">
        <f t="shared" si="29"/>
        <v>0</v>
      </c>
      <c r="O26" s="66">
        <f t="shared" si="30"/>
        <v>0</v>
      </c>
      <c r="P26" s="67">
        <v>42</v>
      </c>
      <c r="Q26" s="67">
        <v>1054.2</v>
      </c>
      <c r="R26" s="69">
        <v>756</v>
      </c>
      <c r="S26" s="76" t="s">
        <v>43</v>
      </c>
    </row>
    <row r="27" spans="1:19" ht="31.2" x14ac:dyDescent="0.3">
      <c r="A27" s="33">
        <v>19</v>
      </c>
      <c r="B27" s="34" t="s">
        <v>51</v>
      </c>
      <c r="C27" s="53" t="s">
        <v>53</v>
      </c>
      <c r="D27" s="36">
        <v>15</v>
      </c>
      <c r="E27" s="37" t="s">
        <v>52</v>
      </c>
      <c r="F27" s="38" t="s">
        <v>26</v>
      </c>
      <c r="G27" s="79" t="s">
        <v>54</v>
      </c>
      <c r="H27" s="40">
        <f t="shared" si="32"/>
        <v>406.66666666666669</v>
      </c>
      <c r="I27" s="41">
        <f t="shared" si="28"/>
        <v>488</v>
      </c>
      <c r="J27" s="41">
        <f>I27*0.16</f>
        <v>78.08</v>
      </c>
      <c r="K27" s="42">
        <v>12200</v>
      </c>
      <c r="L27" s="43"/>
      <c r="M27" s="44">
        <f t="shared" si="8"/>
        <v>0</v>
      </c>
      <c r="N27" s="45">
        <f t="shared" si="29"/>
        <v>0</v>
      </c>
      <c r="O27" s="46">
        <f t="shared" si="30"/>
        <v>0</v>
      </c>
      <c r="P27" s="47">
        <v>24</v>
      </c>
      <c r="Q27" s="47">
        <v>568.00800000000004</v>
      </c>
      <c r="R27" s="74">
        <v>768</v>
      </c>
      <c r="S27" s="80" t="s">
        <v>56</v>
      </c>
    </row>
    <row r="28" spans="1:19" ht="31.8" thickBot="1" x14ac:dyDescent="0.35">
      <c r="A28" s="17">
        <v>20</v>
      </c>
      <c r="B28" s="18" t="s">
        <v>60</v>
      </c>
      <c r="C28" s="52" t="s">
        <v>53</v>
      </c>
      <c r="D28" s="29">
        <v>15</v>
      </c>
      <c r="E28" s="19" t="s">
        <v>52</v>
      </c>
      <c r="F28" s="20" t="s">
        <v>26</v>
      </c>
      <c r="G28" s="81" t="s">
        <v>54</v>
      </c>
      <c r="H28" s="21">
        <f t="shared" ref="H28" si="33">I28/1.2</f>
        <v>480</v>
      </c>
      <c r="I28" s="22">
        <f t="shared" si="28"/>
        <v>576</v>
      </c>
      <c r="J28" s="22">
        <f>I28*0.16</f>
        <v>92.16</v>
      </c>
      <c r="K28" s="50">
        <v>14400</v>
      </c>
      <c r="L28" s="23"/>
      <c r="M28" s="24">
        <f t="shared" si="8"/>
        <v>0</v>
      </c>
      <c r="N28" s="25">
        <f t="shared" ref="N28" si="34">ROUNDUP(Q28/P28*L28,0)</f>
        <v>0</v>
      </c>
      <c r="O28" s="26">
        <f t="shared" ref="O28" si="35">L28/P28</f>
        <v>0</v>
      </c>
      <c r="P28" s="27">
        <v>24</v>
      </c>
      <c r="Q28" s="27">
        <v>568.00800000000004</v>
      </c>
      <c r="R28" s="75">
        <v>768</v>
      </c>
      <c r="S28" s="82" t="s">
        <v>61</v>
      </c>
    </row>
  </sheetData>
  <mergeCells count="19">
    <mergeCell ref="A7:A8"/>
    <mergeCell ref="L7:L8"/>
    <mergeCell ref="M7:M8"/>
    <mergeCell ref="N7:N8"/>
    <mergeCell ref="O7:O8"/>
    <mergeCell ref="D7:F7"/>
    <mergeCell ref="H7:H8"/>
    <mergeCell ref="I7:I8"/>
    <mergeCell ref="J7:J8"/>
    <mergeCell ref="B7:B8"/>
    <mergeCell ref="C7:C8"/>
    <mergeCell ref="G7:G8"/>
    <mergeCell ref="K7:K8"/>
    <mergeCell ref="S15:S16"/>
    <mergeCell ref="P7:P8"/>
    <mergeCell ref="Q7:Q8"/>
    <mergeCell ref="R7:R8"/>
    <mergeCell ref="S7:S8"/>
    <mergeCell ref="S18:S1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 Evgeny</dc:creator>
  <cp:lastModifiedBy>Evgeniy Popov</cp:lastModifiedBy>
  <dcterms:created xsi:type="dcterms:W3CDTF">2023-02-20T06:55:31Z</dcterms:created>
  <dcterms:modified xsi:type="dcterms:W3CDTF">2023-10-23T14:23:32Z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8c2819-85f7-4753-8fdb-51a279f56172_Enabled">
    <vt:lpwstr>true</vt:lpwstr>
  </property>
  <property fmtid="{D5CDD505-2E9C-101B-9397-08002B2CF9AE}" pid="3" name="MSIP_Label_208c2819-85f7-4753-8fdb-51a279f56172_SetDate">
    <vt:lpwstr>2023-02-20T06:55:31Z</vt:lpwstr>
  </property>
  <property fmtid="{D5CDD505-2E9C-101B-9397-08002B2CF9AE}" pid="4" name="MSIP_Label_208c2819-85f7-4753-8fdb-51a279f56172_Method">
    <vt:lpwstr>Standard</vt:lpwstr>
  </property>
  <property fmtid="{D5CDD505-2E9C-101B-9397-08002B2CF9AE}" pid="5" name="MSIP_Label_208c2819-85f7-4753-8fdb-51a279f56172_Name">
    <vt:lpwstr>208c2819-85f7-4753-8fdb-51a279f56172</vt:lpwstr>
  </property>
  <property fmtid="{D5CDD505-2E9C-101B-9397-08002B2CF9AE}" pid="6" name="MSIP_Label_208c2819-85f7-4753-8fdb-51a279f56172_SiteId">
    <vt:lpwstr>a2d03971-79bb-4076-9fe3-3a49e538e922</vt:lpwstr>
  </property>
  <property fmtid="{D5CDD505-2E9C-101B-9397-08002B2CF9AE}" pid="7" name="MSIP_Label_208c2819-85f7-4753-8fdb-51a279f56172_ActionId">
    <vt:lpwstr>8c7535f8-bf04-4440-bff3-ffe1216ea52b</vt:lpwstr>
  </property>
  <property fmtid="{D5CDD505-2E9C-101B-9397-08002B2CF9AE}" pid="8" name="MSIP_Label_208c2819-85f7-4753-8fdb-51a279f56172_ContentBits">
    <vt:lpwstr>0</vt:lpwstr>
  </property>
</Properties>
</file>